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C40" i="1" l="1"/>
  <c r="G42" i="1" l="1"/>
  <c r="G43" i="1"/>
  <c r="D40" i="1"/>
  <c r="E40" i="1"/>
  <c r="G38" i="1"/>
  <c r="G28" i="1"/>
  <c r="G26" i="1"/>
  <c r="G14" i="1"/>
  <c r="E24" i="1"/>
  <c r="F24" i="1" s="1"/>
  <c r="D24" i="1"/>
  <c r="F33" i="1"/>
  <c r="G8" i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4" i="1"/>
  <c r="G46" i="1"/>
  <c r="G47" i="1"/>
  <c r="G48" i="1"/>
  <c r="G49" i="1"/>
  <c r="G50" i="1"/>
  <c r="G51" i="1"/>
  <c r="G52" i="1"/>
  <c r="G54" i="1"/>
  <c r="G55" i="1"/>
  <c r="G57" i="1"/>
  <c r="G58" i="1"/>
  <c r="G59" i="1"/>
  <c r="G60" i="1"/>
  <c r="G61" i="1"/>
  <c r="G62" i="1"/>
  <c r="G64" i="1"/>
  <c r="G65" i="1"/>
  <c r="G66" i="1"/>
  <c r="G67" i="1"/>
  <c r="G68" i="1"/>
  <c r="G70" i="1"/>
  <c r="G71" i="1"/>
  <c r="G72" i="1"/>
  <c r="G73" i="1"/>
  <c r="G75" i="1"/>
  <c r="G76" i="1"/>
  <c r="G77" i="1"/>
  <c r="G79" i="1"/>
  <c r="G81" i="1"/>
  <c r="G82" i="1"/>
  <c r="G83" i="1"/>
  <c r="C80" i="1"/>
  <c r="C78" i="1"/>
  <c r="C74" i="1"/>
  <c r="C69" i="1"/>
  <c r="C63" i="1"/>
  <c r="C56" i="1"/>
  <c r="C53" i="1"/>
  <c r="C45" i="1"/>
  <c r="C35" i="1"/>
  <c r="C24" i="1"/>
  <c r="C19" i="1"/>
  <c r="C16" i="1"/>
  <c r="C7" i="1"/>
  <c r="E80" i="1"/>
  <c r="D80" i="1"/>
  <c r="E78" i="1"/>
  <c r="D78" i="1"/>
  <c r="E74" i="1"/>
  <c r="D74" i="1"/>
  <c r="E69" i="1"/>
  <c r="D69" i="1"/>
  <c r="E63" i="1"/>
  <c r="D63" i="1"/>
  <c r="E56" i="1"/>
  <c r="D56" i="1"/>
  <c r="E53" i="1"/>
  <c r="D53" i="1"/>
  <c r="E45" i="1"/>
  <c r="D45" i="1"/>
  <c r="E35" i="1"/>
  <c r="D35" i="1"/>
  <c r="F35" i="1" s="1"/>
  <c r="E19" i="1"/>
  <c r="D19" i="1"/>
  <c r="E16" i="1"/>
  <c r="G16" i="1" s="1"/>
  <c r="D16" i="1"/>
  <c r="E7" i="1"/>
  <c r="D7" i="1"/>
  <c r="F42" i="1"/>
  <c r="F83" i="1"/>
  <c r="F82" i="1"/>
  <c r="F81" i="1"/>
  <c r="F79" i="1"/>
  <c r="F77" i="1"/>
  <c r="F76" i="1"/>
  <c r="F75" i="1"/>
  <c r="F73" i="1"/>
  <c r="F72" i="1"/>
  <c r="F71" i="1"/>
  <c r="F70" i="1"/>
  <c r="F68" i="1"/>
  <c r="F67" i="1"/>
  <c r="F66" i="1"/>
  <c r="F65" i="1"/>
  <c r="F64" i="1"/>
  <c r="F62" i="1"/>
  <c r="F61" i="1"/>
  <c r="F60" i="1"/>
  <c r="F59" i="1"/>
  <c r="F58" i="1"/>
  <c r="F57" i="1"/>
  <c r="F55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4" i="1"/>
  <c r="F13" i="1"/>
  <c r="F12" i="1"/>
  <c r="F11" i="1"/>
  <c r="F10" i="1"/>
  <c r="F9" i="1"/>
  <c r="F8" i="1"/>
  <c r="F16" i="1"/>
  <c r="G74" i="1"/>
  <c r="G69" i="1"/>
  <c r="G63" i="1"/>
  <c r="G56" i="1"/>
  <c r="F40" i="1"/>
  <c r="G35" i="1"/>
  <c r="G24" i="1"/>
  <c r="G80" i="1" l="1"/>
  <c r="F78" i="1"/>
  <c r="G45" i="1"/>
  <c r="G40" i="1"/>
  <c r="C84" i="1"/>
  <c r="G19" i="1"/>
  <c r="G7" i="1"/>
  <c r="F80" i="1"/>
  <c r="G78" i="1"/>
  <c r="F74" i="1"/>
  <c r="F69" i="1"/>
  <c r="F63" i="1"/>
  <c r="F56" i="1"/>
  <c r="F53" i="1"/>
  <c r="G53" i="1"/>
  <c r="F45" i="1"/>
  <c r="D84" i="1"/>
  <c r="F19" i="1"/>
  <c r="F7" i="1"/>
  <c r="E84" i="1"/>
  <c r="F84" i="1" l="1"/>
  <c r="G84" i="1"/>
</calcChain>
</file>

<file path=xl/sharedStrings.xml><?xml version="1.0" encoding="utf-8"?>
<sst xmlns="http://schemas.openxmlformats.org/spreadsheetml/2006/main" count="207" uniqueCount="194">
  <si>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</si>
  <si>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</si>
  <si>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</si>
  <si>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</si>
  <si>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</si>
  <si>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</si>
  <si>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</si>
  <si>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ОБСЛУЖИВАНИЕ ГОСУДАРСТВЕННОГО И МУНИЦИПАЛЬНОГО ДОЛГА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</si>
  <si>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</si>
  <si>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</si>
  <si>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</si>
  <si>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</si>
  <si>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</si>
  <si>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</si>
  <si>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</si>
  <si>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</si>
  <si>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</si>
  <si>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</si>
  <si>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</si>
  <si>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</si>
  <si>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</si>
  <si>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</si>
  <si>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</si>
  <si>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</si>
  <si>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</si>
  <si>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</si>
  <si>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</si>
  <si>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</si>
  <si>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</si>
  <si>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</si>
  <si>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</si>
  <si>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</si>
  <si>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Обслуживание государственного внутреннего и муниципального долга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</si>
  <si>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</si>
  <si>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</si>
  <si>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</si>
  <si>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</si>
  <si>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</si>
  <si>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</si>
  <si>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</si>
  <si>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</si>
  <si>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</si>
  <si>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</si>
  <si>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</si>
  <si>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</si>
  <si>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</si>
  <si>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</si>
  <si>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</si>
  <si>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</si>
  <si>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</si>
  <si>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</si>
  <si>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</si>
  <si>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</si>
  <si>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</si>
  <si>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</si>
  <si>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</si>
  <si>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</si>
  <si>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</si>
  <si>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</si>
  <si>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</si>
  <si>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</si>
  <si>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</si>
  <si>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</si>
  <si>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</si>
  <si>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</si>
  <si>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</si>
  <si>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</si>
  <si>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</si>
  <si>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</si>
  <si>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</si>
  <si>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</si>
  <si>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</si>
  <si>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</si>
  <si>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</si>
  <si>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</si>
  <si>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</si>
  <si>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</si>
  <si>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</si>
  <si>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</si>
  <si>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</si>
  <si>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</si>
  <si>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</si>
  <si>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</si>
  <si>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</si>
  <si>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</si>
  <si>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</si>
  <si>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</si>
  <si>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</si>
  <si>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</si>
  <si>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</si>
  <si>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</si>
  <si>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</si>
  <si>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</si>
  <si>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</si>
  <si>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</si>
  <si>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</si>
  <si>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</si>
  <si>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</si>
  <si>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</si>
  <si>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</si>
  <si>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</si>
  <si>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</si>
  <si>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</si>
  <si>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</si>
  <si>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</si>
  <si>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</si>
  <si>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</si>
  <si>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</si>
  <si>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</si>
  <si>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</si>
  <si>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</si>
  <si>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</si>
  <si>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</si>
  <si>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</si>
  <si>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</si>
  <si>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</si>
  <si>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</si>
  <si>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</si>
  <si>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</si>
  <si>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</si>
  <si>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</si>
  <si>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</si>
  <si>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</si>
  <si>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</si>
  <si>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</si>
  <si>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</si>
  <si>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</si>
  <si>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</si>
  <si>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</si>
  <si>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</si>
  <si>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</si>
  <si>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</si>
  <si>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</si>
  <si>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</si>
  <si>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</si>
  <si>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</si>
  <si>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</si>
  <si>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</si>
  <si>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</si>
  <si>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</si>
  <si>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</si>
  <si>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</si>
  <si>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</si>
  <si>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</si>
  <si>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</si>
  <si>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</si>
  <si>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</si>
  <si>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</si>
  <si>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</si>
  <si>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</si>
  <si>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</si>
  <si>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</si>
  <si>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МЕЖБЮДЖЕТНЫЕ ТРАНСФЕРТЫ ОБЩЕГО ХАРАКТЕРА БЮДЖЕТАМ БЮДЖЕТНОЙ СИСТЕМЫ РОССИЙСКОЙ ФЕДЕРАЦИИ </t>
  </si>
  <si>
    <t>Бюджетные асигнования, утвержденные сводной бюджетной росписью с учетом изменений</t>
  </si>
  <si>
    <t>Процент исполнения к сводной бюджетной росписи</t>
  </si>
  <si>
    <t>Процент исполнения к первоначально утвержденным ассигнованиям</t>
  </si>
  <si>
    <t>Причина отклонения кассового исполнения от первоначально утвержденного плана</t>
  </si>
  <si>
    <t>Прикладные научные исследования в области национальной экономики</t>
  </si>
  <si>
    <t>0411</t>
  </si>
  <si>
    <t>Расходы произведены в соответствии с фактической потребностью</t>
  </si>
  <si>
    <t>Дополнительно выделены денежные средства на  материально-техническое оснащение и проведение ремонтных работ судебных участков</t>
  </si>
  <si>
    <t>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расходов, исходя из их отраслевой и ведомственной принадлежности</t>
  </si>
  <si>
    <t>Сокращение бюджетных ассигнований связано с частичным направлением зарезервированных средств на поддержку реализации мероприятий государственных программ Брянской области</t>
  </si>
  <si>
    <t>Перераспределение бюджетных средств в рамках мероприятий активной политики занятости населения в целях проведение работы по оценке потребности в рабочих профессиях на территории Брянской области</t>
  </si>
  <si>
    <t>Увеличение бюджетных ассигнований в связи с поступлением средств федерального бюджета</t>
  </si>
  <si>
    <t>Увеличение бюджетных ассигнований в связи с дополнительным выделением средств на финансовое обеспечение деятельности учреждений</t>
  </si>
  <si>
    <t>Уменьшение бюджетных ассигнований связи с сокращением средств из федерального бюджета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</si>
  <si>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Увеличение бюджетных ассигнований на отдельные мероприятия по развитию и реализации социальной и демографической политики</t>
  </si>
  <si>
    <t>Сведения о фактически произведенных расходах по разделам и подразделам классификации расходов областного бюджета в сравнении с первоначально утвержденными Законом о бюджете значениями за 2019 год</t>
  </si>
  <si>
    <t>Кассовое исполнение
за 2019 год</t>
  </si>
  <si>
    <t>Бюджетные асигнования, утвержденные законом о бюджете от 12.12.2018 
№ 107-З (первоначальным)</t>
  </si>
  <si>
    <t>Молодежная политика</t>
  </si>
  <si>
    <t>0601</t>
  </si>
  <si>
    <t>Экологический контроль</t>
  </si>
  <si>
    <t xml:space="preserve">Дополнительно выделены денежные средства на содержание подразделений пожарной охраны государственного казенного учреждения «Брянский пожарно-спасательный центр» (приобретение основных средств и материальных запасов, автомобильной и специальной пожарной техники, снаряжения)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</si>
  <si>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Увеличение ассигнования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</si>
  <si>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Дополнительно выделены денежные средства на приобретение автобусов малого класса для обслуживания межмуниципальных маршрутов и автобусов для перевозки пассажиров в городском сообщении</t>
  </si>
  <si>
    <t>Рост связан с увеличением расходов по дорожному фонду, в том числе на реализацию национального проекта "Безопасные и качественные автомобильные дороги"</t>
  </si>
  <si>
    <t>Увеличение бюджетных ассигнований на развитие информационного общества и инфраструктуры электронного правительства</t>
  </si>
  <si>
    <t xml:space="preserve">Увеличение уставного капитала с целью обновления и модернизации основных производственных фондов, на приобретение новой дорожно-строительной техники и приобретение новых комплексов асфальтобетонных заводов для АО «Брянскавтодор», а также увеличение бюджетных средств на государственную поддержку малого и среднего предпринимательства в субъектах Российской Федерации </t>
  </si>
  <si>
    <t>Уменьшение бюджетных ассигнований в связи с экономией средств по результатам торгов, а также в связи с поздним сроком заключения муниципального контракта и с недобросовестным исполнением подрядчиком своих обязательств</t>
  </si>
  <si>
    <t>Низкий процент исполнения сложился в результате экономии по итогам проведения закупочных процедур</t>
  </si>
  <si>
    <t>Увеличение бюджетных ассигнований на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организациях, а также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</si>
  <si>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Дополнительно выделены денежные средства на финансовое обеспечение деятельности учреждений</t>
  </si>
  <si>
    <t>Дополнительно выделены денежные средства на укрепление материально-технической базы муниципальных учреждений культуры и на поддержку доступа негосударственных организаций к предоставлению услуг в социальной сфере Брянской области, а также в связи с увеличением ассигнований на финансовое обеспечение деятельности учреждений и на общественно-значимые мероприятия</t>
  </si>
  <si>
    <t xml:space="preserve">Дополнительно выделены денежные средства на финансовое обеспечение деятельности учреждений </t>
  </si>
  <si>
    <t>Увеличение бюджетных ассигнований в связи с поступлением средств федерального бюджета на обеспечение граждан лекарственными препаратами для медицинского применения по рецептам, а также в связи с увеличением средств на финансовое обеспечение деятельности учреждений</t>
  </si>
  <si>
    <t>Увеличение бюджетных ассигнований на софинансирование объектов капитальных вложений муниципальной собственности</t>
  </si>
  <si>
    <t xml:space="preserve">Экономия расходов в результате досрочного гашения в течение 2019 года коммерческих кредитов в объеме 3 001,1 млн. рублей за счет временно-свободных остатков средств областного бюджета, а также учреждений, финансируемых из областного бюджета </t>
  </si>
  <si>
    <t>Увеличение бюджетных ассигнований на дотации на поддержку мер по обеспечению сбалансированности бюджетов муниципальных районов (городских округов) в связи с необходимостью обеспечения социально значимых расходов муниципальных образований</t>
  </si>
  <si>
    <t>Увеличение бюджетных ассигнований на приобретение специализированной техники для предприятий жилищно-коммунального комплекса Брянской области, а также увеличение средств на реализацию программ (проектов) инициативного бюджетирования</t>
  </si>
  <si>
    <t>Перераспределение бюджетных ассигнований между главными распорядителями бюджетных средств</t>
  </si>
  <si>
    <t>Низкий процент исполнения связан с тем, что по объекту спортивной инфраструктуры региональной собственности для занятий физической культурой и спортом в ходе работ выявилась потребность в корректировке проектных решений по отдельным конструктивным элементам здания, в связи с чем, увеличился срок выполнения строительно-монтажных работ (с учетом обеспечения технологии и качества)</t>
  </si>
  <si>
    <t>Перенос бюджетных ассигнований с подраздела 0604 на подраздел 0605 по направлению на проведение землеустроительных мероприятий на особо охраняемых природных территориях регионального значения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</si>
</sst>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10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" fontId="6" fillId="0" borderId="8">
      <alignment horizontal="right"/>
    </xf>
    <xf numFmtId="4" fontId="6" fillId="0" borderId="8">
      <alignment horizontal="right"/>
    </xf>
    <xf numFmtId="0" fontId="9" fillId="0" borderId="9">
      <alignment horizontal="left" vertical="top" wrapText="1"/>
    </xf>
  </cellStyleXfs>
  <cellXfs count="40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wrapText="1"/>
    </xf>
    <xf numFmtId="0" fontId="8" fillId="0" borderId="9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1" xfId="0" applyFont="1" applyFill="1" applyBorder="1" applyAlignment="1">
      <alignment vertical="center" wrapText="1"/>
    </xf>
    <xf numFmtId="0" fontId="8" fillId="0" borderId="9" xfId="3" quotePrefix="1" applyNumberFormat="1" applyFont="1" applyFill="1" applyProtection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4">
    <cellStyle name="xl105" xfId="1"/>
    <cellStyle name="xl34" xfId="3"/>
    <cellStyle name="xl96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4"/>
  <sheetViews>
    <sheetView tabSelected="1" view="pageBreakPreview" topLeftCell="A77" zoomScaleNormal="100" zoomScaleSheetLayoutView="100" workbookViewId="0">
      <selection activeCell="C41" sqref="C41"/>
    </sheetView>
  </sheetViews>
  <sheetFormatPr defaultRowHeight="14.4" x14ac:dyDescent="0.3"/>
  <cols>
    <col min="1" max="1" width="51.21875" customWidth="1"/>
    <col min="2" max="2" width="7.33203125" customWidth="1"/>
    <col min="3" max="3" width="19.88671875" style="14" customWidth="1"/>
    <col min="4" max="5" width="19.88671875" customWidth="1"/>
    <col min="6" max="6" width="12.44140625" customWidth="1"/>
    <col min="7" max="7" width="15.33203125" customWidth="1"/>
    <col min="8" max="8" width="48" customWidth="1"/>
  </cols>
  <sheetData>
    <row r="1" spans="1:8" x14ac:dyDescent="0.3">
      <c r="A1" s="38"/>
      <c r="B1" s="38"/>
      <c r="C1" s="38"/>
      <c r="D1" s="38"/>
      <c r="E1" s="38"/>
    </row>
    <row r="2" spans="1:8" s="3" customFormat="1" ht="40.5" customHeight="1" x14ac:dyDescent="0.3">
      <c r="A2" s="36" t="s">
        <v>168</v>
      </c>
      <c r="B2" s="36"/>
      <c r="C2" s="36"/>
      <c r="D2" s="36"/>
      <c r="E2" s="36"/>
      <c r="F2" s="36"/>
      <c r="G2" s="36"/>
      <c r="H2" s="36"/>
    </row>
    <row r="3" spans="1:8" s="3" customFormat="1" ht="15.6" x14ac:dyDescent="0.3">
      <c r="A3" s="4"/>
      <c r="B3" s="4"/>
      <c r="C3" s="4"/>
      <c r="D3" s="39"/>
      <c r="E3" s="39"/>
      <c r="F3" s="37" t="s">
        <v>150</v>
      </c>
      <c r="G3" s="37"/>
      <c r="H3" s="37"/>
    </row>
    <row r="4" spans="1:8" s="3" customFormat="1" ht="28.5" customHeight="1" x14ac:dyDescent="0.3">
      <c r="A4" s="30" t="s">
        <v>147</v>
      </c>
      <c r="B4" s="30" t="s">
        <v>148</v>
      </c>
      <c r="C4" s="33" t="s">
        <v>170</v>
      </c>
      <c r="D4" s="33" t="s">
        <v>153</v>
      </c>
      <c r="E4" s="33" t="s">
        <v>169</v>
      </c>
      <c r="F4" s="33" t="s">
        <v>154</v>
      </c>
      <c r="G4" s="33" t="s">
        <v>155</v>
      </c>
      <c r="H4" s="33" t="s">
        <v>156</v>
      </c>
    </row>
    <row r="5" spans="1:8" s="3" customFormat="1" ht="56.25" customHeight="1" x14ac:dyDescent="0.3">
      <c r="A5" s="31"/>
      <c r="B5" s="31"/>
      <c r="C5" s="34"/>
      <c r="D5" s="34"/>
      <c r="E5" s="34"/>
      <c r="F5" s="34"/>
      <c r="G5" s="34"/>
      <c r="H5" s="34"/>
    </row>
    <row r="6" spans="1:8" s="3" customFormat="1" ht="31.5" customHeight="1" x14ac:dyDescent="0.3">
      <c r="A6" s="32"/>
      <c r="B6" s="32"/>
      <c r="C6" s="35"/>
      <c r="D6" s="35"/>
      <c r="E6" s="35"/>
      <c r="F6" s="35"/>
      <c r="G6" s="35"/>
      <c r="H6" s="35"/>
    </row>
    <row r="7" spans="1:8" ht="20.25" customHeight="1" x14ac:dyDescent="0.3">
      <c r="A7" s="10" t="s">
        <v>101</v>
      </c>
      <c r="B7" s="11" t="s">
        <v>6</v>
      </c>
      <c r="C7" s="5">
        <f>C8+C9+C10+C11+C12+C13+C14+C15</f>
        <v>2285247076.0500002</v>
      </c>
      <c r="D7" s="5">
        <f>D8+D9+D10+D11+D12+D13+D14+D15</f>
        <v>1739063478.73</v>
      </c>
      <c r="E7" s="5">
        <f>E8+E9+E10+E11+E12+E13+E14+E15</f>
        <v>1580495356.9799998</v>
      </c>
      <c r="F7" s="6">
        <f>E7/D7*100</f>
        <v>90.88198195813996</v>
      </c>
      <c r="G7" s="6">
        <f>E7/C7*100</f>
        <v>69.160808629579421</v>
      </c>
      <c r="H7" s="9"/>
    </row>
    <row r="8" spans="1:8" ht="48.75" customHeight="1" x14ac:dyDescent="0.3">
      <c r="A8" s="9" t="s">
        <v>136</v>
      </c>
      <c r="B8" s="12" t="s">
        <v>41</v>
      </c>
      <c r="C8" s="13">
        <v>5725237</v>
      </c>
      <c r="D8" s="13">
        <v>6108669</v>
      </c>
      <c r="E8" s="13">
        <v>5886741.4400000004</v>
      </c>
      <c r="F8" s="7">
        <f t="shared" ref="F8:F73" si="0">E8/D8*100</f>
        <v>96.367006298753466</v>
      </c>
      <c r="G8" s="7">
        <f t="shared" ref="G8:G72" si="1">E8/C8*100</f>
        <v>102.82092147451714</v>
      </c>
      <c r="H8" s="18"/>
    </row>
    <row r="9" spans="1:8" ht="62.4" x14ac:dyDescent="0.3">
      <c r="A9" s="9" t="s">
        <v>89</v>
      </c>
      <c r="B9" s="12" t="s">
        <v>54</v>
      </c>
      <c r="C9" s="13">
        <v>136378574</v>
      </c>
      <c r="D9" s="13">
        <v>147293745</v>
      </c>
      <c r="E9" s="13">
        <v>143339186.94999999</v>
      </c>
      <c r="F9" s="7">
        <f t="shared" si="0"/>
        <v>97.315189419618591</v>
      </c>
      <c r="G9" s="7">
        <f t="shared" si="1"/>
        <v>105.10389040290156</v>
      </c>
      <c r="H9" s="18"/>
    </row>
    <row r="10" spans="1:8" ht="65.25" customHeight="1" x14ac:dyDescent="0.3">
      <c r="A10" s="9" t="s">
        <v>18</v>
      </c>
      <c r="B10" s="12" t="s">
        <v>71</v>
      </c>
      <c r="C10" s="13">
        <v>241763098</v>
      </c>
      <c r="D10" s="13">
        <v>285937142.55000001</v>
      </c>
      <c r="E10" s="13">
        <v>270945993.07999998</v>
      </c>
      <c r="F10" s="7">
        <f t="shared" si="0"/>
        <v>94.757187073946298</v>
      </c>
      <c r="G10" s="7">
        <f t="shared" si="1"/>
        <v>112.07086413163022</v>
      </c>
      <c r="H10" s="19" t="s">
        <v>159</v>
      </c>
    </row>
    <row r="11" spans="1:8" ht="52.8" customHeight="1" x14ac:dyDescent="0.3">
      <c r="A11" s="9" t="s">
        <v>30</v>
      </c>
      <c r="B11" s="12" t="s">
        <v>87</v>
      </c>
      <c r="C11" s="13">
        <v>199898722</v>
      </c>
      <c r="D11" s="13">
        <v>246589408.31999999</v>
      </c>
      <c r="E11" s="13">
        <v>244536594.13999999</v>
      </c>
      <c r="F11" s="7">
        <f t="shared" si="0"/>
        <v>99.167517293631661</v>
      </c>
      <c r="G11" s="7">
        <f t="shared" si="1"/>
        <v>122.33024388219951</v>
      </c>
      <c r="H11" s="19" t="s">
        <v>160</v>
      </c>
    </row>
    <row r="12" spans="1:8" ht="48.75" customHeight="1" x14ac:dyDescent="0.3">
      <c r="A12" s="9" t="s">
        <v>80</v>
      </c>
      <c r="B12" s="12" t="s">
        <v>105</v>
      </c>
      <c r="C12" s="13">
        <v>127125123</v>
      </c>
      <c r="D12" s="13">
        <v>144920570.40000001</v>
      </c>
      <c r="E12" s="13">
        <v>135349688.91999999</v>
      </c>
      <c r="F12" s="7">
        <f t="shared" si="0"/>
        <v>93.395774351713413</v>
      </c>
      <c r="G12" s="7">
        <f t="shared" si="1"/>
        <v>106.4696621139159</v>
      </c>
      <c r="H12" s="19" t="s">
        <v>159</v>
      </c>
    </row>
    <row r="13" spans="1:8" ht="15.6" x14ac:dyDescent="0.3">
      <c r="A13" s="9" t="s">
        <v>11</v>
      </c>
      <c r="B13" s="12" t="s">
        <v>119</v>
      </c>
      <c r="C13" s="13">
        <v>139626259</v>
      </c>
      <c r="D13" s="13">
        <v>146901807</v>
      </c>
      <c r="E13" s="13">
        <v>146899118.94</v>
      </c>
      <c r="F13" s="7">
        <f t="shared" si="0"/>
        <v>99.99817016546298</v>
      </c>
      <c r="G13" s="7">
        <f t="shared" si="1"/>
        <v>105.20880527207994</v>
      </c>
      <c r="H13" s="18"/>
    </row>
    <row r="14" spans="1:8" ht="115.2" customHeight="1" x14ac:dyDescent="0.3">
      <c r="A14" s="9" t="s">
        <v>144</v>
      </c>
      <c r="B14" s="12" t="s">
        <v>124</v>
      </c>
      <c r="C14" s="13">
        <v>70000000</v>
      </c>
      <c r="D14" s="13">
        <v>70000000</v>
      </c>
      <c r="E14" s="13">
        <v>0</v>
      </c>
      <c r="F14" s="7">
        <f t="shared" si="0"/>
        <v>0</v>
      </c>
      <c r="G14" s="7">
        <f t="shared" si="1"/>
        <v>0</v>
      </c>
      <c r="H14" s="19" t="s">
        <v>161</v>
      </c>
    </row>
    <row r="15" spans="1:8" ht="68.25" customHeight="1" x14ac:dyDescent="0.3">
      <c r="A15" s="9" t="s">
        <v>98</v>
      </c>
      <c r="B15" s="12" t="s">
        <v>9</v>
      </c>
      <c r="C15" s="13">
        <v>1364730063.05</v>
      </c>
      <c r="D15" s="13">
        <v>691312136.46000004</v>
      </c>
      <c r="E15" s="13">
        <v>633538033.50999999</v>
      </c>
      <c r="F15" s="7">
        <f t="shared" si="0"/>
        <v>91.642833981500203</v>
      </c>
      <c r="G15" s="7">
        <f t="shared" si="1"/>
        <v>46.422223021461271</v>
      </c>
      <c r="H15" s="19" t="s">
        <v>162</v>
      </c>
    </row>
    <row r="16" spans="1:8" ht="18.75" customHeight="1" x14ac:dyDescent="0.3">
      <c r="A16" s="10" t="s">
        <v>132</v>
      </c>
      <c r="B16" s="11" t="s">
        <v>133</v>
      </c>
      <c r="C16" s="5">
        <f>C17+C18</f>
        <v>94672103.579999998</v>
      </c>
      <c r="D16" s="5">
        <f>D17+D18</f>
        <v>94212203.579999998</v>
      </c>
      <c r="E16" s="5">
        <f>E17+E18</f>
        <v>91862514.060000002</v>
      </c>
      <c r="F16" s="6">
        <f t="shared" si="0"/>
        <v>97.50596055424522</v>
      </c>
      <c r="G16" s="6">
        <f t="shared" si="1"/>
        <v>97.032294188302444</v>
      </c>
      <c r="H16" s="9"/>
    </row>
    <row r="17" spans="1:8" ht="15.6" x14ac:dyDescent="0.3">
      <c r="A17" s="9" t="s">
        <v>130</v>
      </c>
      <c r="B17" s="12" t="s">
        <v>27</v>
      </c>
      <c r="C17" s="13">
        <v>29937700</v>
      </c>
      <c r="D17" s="13">
        <v>29577800</v>
      </c>
      <c r="E17" s="13">
        <v>29577712.809999999</v>
      </c>
      <c r="F17" s="7">
        <f t="shared" si="0"/>
        <v>99.999705218102761</v>
      </c>
      <c r="G17" s="7">
        <f t="shared" si="1"/>
        <v>98.79754560303563</v>
      </c>
      <c r="H17" s="18"/>
    </row>
    <row r="18" spans="1:8" ht="15.6" x14ac:dyDescent="0.3">
      <c r="A18" s="9" t="s">
        <v>25</v>
      </c>
      <c r="B18" s="12" t="s">
        <v>48</v>
      </c>
      <c r="C18" s="13">
        <v>64734403.579999998</v>
      </c>
      <c r="D18" s="13">
        <v>64634403.579999998</v>
      </c>
      <c r="E18" s="13">
        <v>62284801.25</v>
      </c>
      <c r="F18" s="7">
        <f t="shared" si="0"/>
        <v>96.364780674286223</v>
      </c>
      <c r="G18" s="7">
        <f t="shared" si="1"/>
        <v>96.215918901650596</v>
      </c>
      <c r="H18" s="18"/>
    </row>
    <row r="19" spans="1:8" ht="31.2" x14ac:dyDescent="0.3">
      <c r="A19" s="10" t="s">
        <v>22</v>
      </c>
      <c r="B19" s="11" t="s">
        <v>104</v>
      </c>
      <c r="C19" s="5">
        <f>C20+C21+C22+C23</f>
        <v>553648033</v>
      </c>
      <c r="D19" s="5">
        <f>D20+D21+D22+D23</f>
        <v>591422407.69000006</v>
      </c>
      <c r="E19" s="5">
        <f>E20+E21+E22+E23</f>
        <v>572592454.65999997</v>
      </c>
      <c r="F19" s="6">
        <f t="shared" si="0"/>
        <v>96.816158335368655</v>
      </c>
      <c r="G19" s="6">
        <f t="shared" si="1"/>
        <v>103.42174459779936</v>
      </c>
      <c r="H19" s="9"/>
    </row>
    <row r="20" spans="1:8" ht="46.8" x14ac:dyDescent="0.3">
      <c r="A20" s="9" t="s">
        <v>117</v>
      </c>
      <c r="B20" s="12" t="s">
        <v>97</v>
      </c>
      <c r="C20" s="13">
        <v>37072916</v>
      </c>
      <c r="D20" s="13">
        <v>35481555.109999999</v>
      </c>
      <c r="E20" s="13">
        <v>34644923.259999998</v>
      </c>
      <c r="F20" s="7">
        <f t="shared" si="0"/>
        <v>97.642065441026261</v>
      </c>
      <c r="G20" s="7">
        <f t="shared" si="1"/>
        <v>93.450764056434082</v>
      </c>
      <c r="H20" s="19" t="s">
        <v>159</v>
      </c>
    </row>
    <row r="21" spans="1:8" ht="109.2" x14ac:dyDescent="0.3">
      <c r="A21" s="9" t="s">
        <v>137</v>
      </c>
      <c r="B21" s="12" t="s">
        <v>51</v>
      </c>
      <c r="C21" s="13">
        <v>339016828</v>
      </c>
      <c r="D21" s="13">
        <v>387807993.98000002</v>
      </c>
      <c r="E21" s="13">
        <v>382160796.94999999</v>
      </c>
      <c r="F21" s="7">
        <f t="shared" si="0"/>
        <v>98.543816239566411</v>
      </c>
      <c r="G21" s="7">
        <f t="shared" si="1"/>
        <v>112.72620276831805</v>
      </c>
      <c r="H21" s="20" t="s">
        <v>174</v>
      </c>
    </row>
    <row r="22" spans="1:8" ht="18.75" customHeight="1" x14ac:dyDescent="0.3">
      <c r="A22" s="9" t="s">
        <v>84</v>
      </c>
      <c r="B22" s="12" t="s">
        <v>69</v>
      </c>
      <c r="C22" s="13">
        <v>5000000</v>
      </c>
      <c r="D22" s="13">
        <v>5000000</v>
      </c>
      <c r="E22" s="13">
        <v>5000000</v>
      </c>
      <c r="F22" s="7">
        <f t="shared" si="0"/>
        <v>100</v>
      </c>
      <c r="G22" s="7">
        <f t="shared" si="1"/>
        <v>100</v>
      </c>
      <c r="H22" s="18"/>
    </row>
    <row r="23" spans="1:8" ht="46.8" x14ac:dyDescent="0.3">
      <c r="A23" s="9" t="s">
        <v>114</v>
      </c>
      <c r="B23" s="12" t="s">
        <v>112</v>
      </c>
      <c r="C23" s="13">
        <v>172558289</v>
      </c>
      <c r="D23" s="13">
        <v>163132858.59999999</v>
      </c>
      <c r="E23" s="13">
        <v>150786734.44999999</v>
      </c>
      <c r="F23" s="7">
        <f t="shared" si="0"/>
        <v>92.431859371585844</v>
      </c>
      <c r="G23" s="7">
        <f t="shared" si="1"/>
        <v>87.383072307815937</v>
      </c>
      <c r="H23" s="26" t="s">
        <v>191</v>
      </c>
    </row>
    <row r="24" spans="1:8" ht="15.6" x14ac:dyDescent="0.3">
      <c r="A24" s="10" t="s">
        <v>134</v>
      </c>
      <c r="B24" s="11" t="s">
        <v>73</v>
      </c>
      <c r="C24" s="5">
        <f>C25+C26+C27+C28+C29+C30+C31+C32+C34</f>
        <v>10796100291.219999</v>
      </c>
      <c r="D24" s="5">
        <f>D25+D26+D27+D28+D29+D30+D31+D32+D33+D34</f>
        <v>21676775046.68</v>
      </c>
      <c r="E24" s="5">
        <f>E25+E26+E27+E28+E29+E30+E31+E32+E33+E34</f>
        <v>21180327051.389999</v>
      </c>
      <c r="F24" s="6">
        <f t="shared" si="0"/>
        <v>97.709770045493755</v>
      </c>
      <c r="G24" s="6">
        <f t="shared" si="1"/>
        <v>196.18497865025429</v>
      </c>
      <c r="H24" s="9"/>
    </row>
    <row r="25" spans="1:8" ht="18.75" customHeight="1" x14ac:dyDescent="0.3">
      <c r="A25" s="9" t="s">
        <v>109</v>
      </c>
      <c r="B25" s="12" t="s">
        <v>85</v>
      </c>
      <c r="C25" s="13">
        <v>248139533</v>
      </c>
      <c r="D25" s="13">
        <v>262176503.90000001</v>
      </c>
      <c r="E25" s="13">
        <v>261190445.16999999</v>
      </c>
      <c r="F25" s="7">
        <f t="shared" si="0"/>
        <v>99.623895080096077</v>
      </c>
      <c r="G25" s="7">
        <f t="shared" si="1"/>
        <v>105.25950541302905</v>
      </c>
      <c r="H25" s="18"/>
    </row>
    <row r="26" spans="1:8" ht="31.2" x14ac:dyDescent="0.3">
      <c r="A26" s="9" t="s">
        <v>38</v>
      </c>
      <c r="B26" s="12" t="s">
        <v>143</v>
      </c>
      <c r="C26" s="13">
        <v>200000</v>
      </c>
      <c r="D26" s="13">
        <v>180000</v>
      </c>
      <c r="E26" s="13">
        <v>180000</v>
      </c>
      <c r="F26" s="7">
        <f t="shared" si="0"/>
        <v>100</v>
      </c>
      <c r="G26" s="7">
        <f t="shared" si="1"/>
        <v>90</v>
      </c>
      <c r="H26" s="19" t="s">
        <v>159</v>
      </c>
    </row>
    <row r="27" spans="1:8" ht="31.2" x14ac:dyDescent="0.3">
      <c r="A27" s="9" t="s">
        <v>56</v>
      </c>
      <c r="B27" s="12" t="s">
        <v>2</v>
      </c>
      <c r="C27" s="13">
        <v>2963871837.3299999</v>
      </c>
      <c r="D27" s="13">
        <v>11460121157.25</v>
      </c>
      <c r="E27" s="13">
        <v>11448670047.51</v>
      </c>
      <c r="F27" s="7">
        <f t="shared" si="0"/>
        <v>99.900078632827061</v>
      </c>
      <c r="G27" s="7">
        <f t="shared" si="1"/>
        <v>386.27412640836451</v>
      </c>
      <c r="H27" s="25" t="s">
        <v>164</v>
      </c>
    </row>
    <row r="28" spans="1:8" ht="34.5" customHeight="1" x14ac:dyDescent="0.3">
      <c r="A28" s="9" t="s">
        <v>95</v>
      </c>
      <c r="B28" s="12" t="s">
        <v>16</v>
      </c>
      <c r="C28" s="13">
        <v>15607670</v>
      </c>
      <c r="D28" s="13">
        <v>15283593</v>
      </c>
      <c r="E28" s="13">
        <v>11167890.59</v>
      </c>
      <c r="F28" s="7">
        <f t="shared" si="0"/>
        <v>73.071106970723449</v>
      </c>
      <c r="G28" s="7">
        <f t="shared" si="1"/>
        <v>71.553861594972219</v>
      </c>
      <c r="H28" s="19" t="s">
        <v>159</v>
      </c>
    </row>
    <row r="29" spans="1:8" ht="93.6" x14ac:dyDescent="0.3">
      <c r="A29" s="9" t="s">
        <v>120</v>
      </c>
      <c r="B29" s="12" t="s">
        <v>37</v>
      </c>
      <c r="C29" s="13">
        <v>498457182</v>
      </c>
      <c r="D29" s="13">
        <v>539075408.33000004</v>
      </c>
      <c r="E29" s="13">
        <v>537459950.99000001</v>
      </c>
      <c r="F29" s="7">
        <f t="shared" si="0"/>
        <v>99.700328133126206</v>
      </c>
      <c r="G29" s="7">
        <f t="shared" si="1"/>
        <v>107.82469796773839</v>
      </c>
      <c r="H29" s="25" t="s">
        <v>175</v>
      </c>
    </row>
    <row r="30" spans="1:8" ht="78" x14ac:dyDescent="0.3">
      <c r="A30" s="9" t="s">
        <v>35</v>
      </c>
      <c r="B30" s="12" t="s">
        <v>55</v>
      </c>
      <c r="C30" s="13">
        <v>538071882</v>
      </c>
      <c r="D30" s="13">
        <v>1659869226.75</v>
      </c>
      <c r="E30" s="13">
        <v>1584020004.5699999</v>
      </c>
      <c r="F30" s="7">
        <f t="shared" si="0"/>
        <v>95.430409760140449</v>
      </c>
      <c r="G30" s="7">
        <f t="shared" si="1"/>
        <v>294.3881770372829</v>
      </c>
      <c r="H30" s="25" t="s">
        <v>176</v>
      </c>
    </row>
    <row r="31" spans="1:8" ht="62.4" x14ac:dyDescent="0.3">
      <c r="A31" s="9" t="s">
        <v>126</v>
      </c>
      <c r="B31" s="12" t="s">
        <v>66</v>
      </c>
      <c r="C31" s="13">
        <v>5857138048.9899998</v>
      </c>
      <c r="D31" s="13">
        <v>6795013750.6300001</v>
      </c>
      <c r="E31" s="13">
        <v>6423112429.5600004</v>
      </c>
      <c r="F31" s="7">
        <f t="shared" si="0"/>
        <v>94.52684961769917</v>
      </c>
      <c r="G31" s="7">
        <f t="shared" si="1"/>
        <v>109.66298516162848</v>
      </c>
      <c r="H31" s="25" t="s">
        <v>177</v>
      </c>
    </row>
    <row r="32" spans="1:8" ht="46.8" x14ac:dyDescent="0.3">
      <c r="A32" s="9" t="s">
        <v>29</v>
      </c>
      <c r="B32" s="12" t="s">
        <v>23</v>
      </c>
      <c r="C32" s="13">
        <v>88456200</v>
      </c>
      <c r="D32" s="13">
        <v>103162200</v>
      </c>
      <c r="E32" s="13">
        <v>103136047</v>
      </c>
      <c r="F32" s="7">
        <f t="shared" si="0"/>
        <v>99.974648660071225</v>
      </c>
      <c r="G32" s="7">
        <f t="shared" si="1"/>
        <v>116.59561116123007</v>
      </c>
      <c r="H32" s="9" t="s">
        <v>178</v>
      </c>
    </row>
    <row r="33" spans="1:8" s="15" customFormat="1" ht="83.25" customHeight="1" x14ac:dyDescent="0.3">
      <c r="A33" s="9" t="s">
        <v>157</v>
      </c>
      <c r="B33" s="12" t="s">
        <v>158</v>
      </c>
      <c r="C33" s="13">
        <v>0</v>
      </c>
      <c r="D33" s="13">
        <v>99000</v>
      </c>
      <c r="E33" s="13">
        <v>99000</v>
      </c>
      <c r="F33" s="7">
        <f t="shared" si="0"/>
        <v>100</v>
      </c>
      <c r="G33" s="7"/>
      <c r="H33" s="21" t="s">
        <v>163</v>
      </c>
    </row>
    <row r="34" spans="1:8" ht="171.6" x14ac:dyDescent="0.3">
      <c r="A34" s="9" t="s">
        <v>10</v>
      </c>
      <c r="B34" s="12" t="s">
        <v>57</v>
      </c>
      <c r="C34" s="13">
        <v>586157937.89999998</v>
      </c>
      <c r="D34" s="13">
        <v>841794206.82000005</v>
      </c>
      <c r="E34" s="13">
        <v>811291236</v>
      </c>
      <c r="F34" s="7">
        <f t="shared" si="0"/>
        <v>96.376433744391107</v>
      </c>
      <c r="G34" s="7">
        <f t="shared" si="1"/>
        <v>138.40829980168388</v>
      </c>
      <c r="H34" s="25" t="s">
        <v>179</v>
      </c>
    </row>
    <row r="35" spans="1:8" ht="19.5" customHeight="1" x14ac:dyDescent="0.3">
      <c r="A35" s="10" t="s">
        <v>131</v>
      </c>
      <c r="B35" s="11" t="s">
        <v>45</v>
      </c>
      <c r="C35" s="5">
        <f>C36+C37+C38+C39</f>
        <v>1664878055.6500001</v>
      </c>
      <c r="D35" s="5">
        <f>D36+D37+D38+D39</f>
        <v>1436284493.9200001</v>
      </c>
      <c r="E35" s="5">
        <f>E36+E37+E38+E39</f>
        <v>1180652864.79</v>
      </c>
      <c r="F35" s="6">
        <f t="shared" si="0"/>
        <v>82.2018806015016</v>
      </c>
      <c r="G35" s="6">
        <f t="shared" si="1"/>
        <v>70.915275793520536</v>
      </c>
      <c r="H35" s="9"/>
    </row>
    <row r="36" spans="1:8" ht="31.2" x14ac:dyDescent="0.3">
      <c r="A36" s="9" t="s">
        <v>8</v>
      </c>
      <c r="B36" s="12" t="s">
        <v>63</v>
      </c>
      <c r="C36" s="13">
        <v>124923998</v>
      </c>
      <c r="D36" s="13">
        <v>127082991.2</v>
      </c>
      <c r="E36" s="13">
        <v>104468394.92</v>
      </c>
      <c r="F36" s="7">
        <f t="shared" si="0"/>
        <v>82.204859937228164</v>
      </c>
      <c r="G36" s="7">
        <f t="shared" si="1"/>
        <v>83.625561615471184</v>
      </c>
      <c r="H36" s="19" t="s">
        <v>159</v>
      </c>
    </row>
    <row r="37" spans="1:8" ht="93.6" x14ac:dyDescent="0.3">
      <c r="A37" s="9" t="s">
        <v>49</v>
      </c>
      <c r="B37" s="12" t="s">
        <v>77</v>
      </c>
      <c r="C37" s="13">
        <v>1070875224.65</v>
      </c>
      <c r="D37" s="13">
        <v>827619909.62</v>
      </c>
      <c r="E37" s="13">
        <v>609033046.51999998</v>
      </c>
      <c r="F37" s="7">
        <f t="shared" si="0"/>
        <v>73.588496294106349</v>
      </c>
      <c r="G37" s="7">
        <f t="shared" si="1"/>
        <v>56.872456519764349</v>
      </c>
      <c r="H37" s="25" t="s">
        <v>180</v>
      </c>
    </row>
    <row r="38" spans="1:8" ht="18" customHeight="1" x14ac:dyDescent="0.3">
      <c r="A38" s="9" t="s">
        <v>59</v>
      </c>
      <c r="B38" s="12" t="s">
        <v>91</v>
      </c>
      <c r="C38" s="13">
        <v>376964242</v>
      </c>
      <c r="D38" s="13">
        <v>380063156</v>
      </c>
      <c r="E38" s="13">
        <v>379126642.06</v>
      </c>
      <c r="F38" s="7">
        <f t="shared" si="0"/>
        <v>99.753589916513775</v>
      </c>
      <c r="G38" s="7">
        <f t="shared" si="1"/>
        <v>100.57363532639789</v>
      </c>
      <c r="H38" s="18"/>
    </row>
    <row r="39" spans="1:8" ht="31.2" x14ac:dyDescent="0.3">
      <c r="A39" s="9" t="s">
        <v>3</v>
      </c>
      <c r="B39" s="12" t="s">
        <v>128</v>
      </c>
      <c r="C39" s="13">
        <v>92114591</v>
      </c>
      <c r="D39" s="13">
        <v>101518437.09999999</v>
      </c>
      <c r="E39" s="13">
        <v>88024781.290000007</v>
      </c>
      <c r="F39" s="7">
        <f t="shared" si="0"/>
        <v>86.708172234066055</v>
      </c>
      <c r="G39" s="7">
        <f t="shared" si="1"/>
        <v>95.560084818701526</v>
      </c>
      <c r="H39" s="18"/>
    </row>
    <row r="40" spans="1:8" ht="15.6" x14ac:dyDescent="0.3">
      <c r="A40" s="10" t="s">
        <v>142</v>
      </c>
      <c r="B40" s="11" t="s">
        <v>17</v>
      </c>
      <c r="C40" s="5">
        <f>C41+C42+C43+C44</f>
        <v>99189533</v>
      </c>
      <c r="D40" s="5">
        <f>D42+D43+D44</f>
        <v>101886432.67</v>
      </c>
      <c r="E40" s="5">
        <f>E42+E43+E44</f>
        <v>81669761.810000002</v>
      </c>
      <c r="F40" s="6">
        <f t="shared" si="0"/>
        <v>80.157641866331915</v>
      </c>
      <c r="G40" s="6">
        <f t="shared" si="1"/>
        <v>82.3370766449722</v>
      </c>
      <c r="H40" s="9"/>
    </row>
    <row r="41" spans="1:8" s="23" customFormat="1" ht="15.6" x14ac:dyDescent="0.3">
      <c r="A41" s="9" t="s">
        <v>173</v>
      </c>
      <c r="B41" s="12" t="s">
        <v>172</v>
      </c>
      <c r="C41" s="13">
        <v>500000</v>
      </c>
      <c r="D41" s="13">
        <v>0</v>
      </c>
      <c r="E41" s="13">
        <v>0</v>
      </c>
      <c r="F41" s="7"/>
      <c r="G41" s="7"/>
      <c r="H41" s="9"/>
    </row>
    <row r="42" spans="1:8" ht="31.2" x14ac:dyDescent="0.3">
      <c r="A42" s="9" t="s">
        <v>50</v>
      </c>
      <c r="B42" s="12" t="s">
        <v>67</v>
      </c>
      <c r="C42" s="13">
        <v>51900</v>
      </c>
      <c r="D42" s="13">
        <v>51900</v>
      </c>
      <c r="E42" s="13">
        <v>51868</v>
      </c>
      <c r="F42" s="7">
        <f t="shared" si="0"/>
        <v>99.938342967244694</v>
      </c>
      <c r="G42" s="7">
        <f t="shared" si="1"/>
        <v>99.938342967244694</v>
      </c>
      <c r="H42" s="18"/>
    </row>
    <row r="43" spans="1:8" ht="84" customHeight="1" x14ac:dyDescent="0.3">
      <c r="A43" s="9" t="s">
        <v>111</v>
      </c>
      <c r="B43" s="12" t="s">
        <v>81</v>
      </c>
      <c r="C43" s="13">
        <v>8000000</v>
      </c>
      <c r="D43" s="13">
        <v>1000000</v>
      </c>
      <c r="E43" s="13">
        <v>995000</v>
      </c>
      <c r="F43" s="7">
        <f t="shared" si="0"/>
        <v>99.5</v>
      </c>
      <c r="G43" s="7">
        <f t="shared" si="1"/>
        <v>12.4375</v>
      </c>
      <c r="H43" s="19" t="s">
        <v>193</v>
      </c>
    </row>
    <row r="44" spans="1:8" ht="46.8" x14ac:dyDescent="0.3">
      <c r="A44" s="9" t="s">
        <v>12</v>
      </c>
      <c r="B44" s="12" t="s">
        <v>96</v>
      </c>
      <c r="C44" s="13">
        <v>90637633</v>
      </c>
      <c r="D44" s="13">
        <v>100834532.67</v>
      </c>
      <c r="E44" s="13">
        <v>80622893.810000002</v>
      </c>
      <c r="F44" s="7">
        <f t="shared" si="0"/>
        <v>79.955637890298561</v>
      </c>
      <c r="G44" s="7">
        <f t="shared" si="1"/>
        <v>88.950793551724814</v>
      </c>
      <c r="H44" s="19" t="s">
        <v>181</v>
      </c>
    </row>
    <row r="45" spans="1:8" ht="19.5" customHeight="1" x14ac:dyDescent="0.3">
      <c r="A45" s="10" t="s">
        <v>140</v>
      </c>
      <c r="B45" s="11" t="s">
        <v>141</v>
      </c>
      <c r="C45" s="5">
        <f>C46+C47+C48+C49+C50+C51+C52</f>
        <v>12276478252.519999</v>
      </c>
      <c r="D45" s="5">
        <f>D46+D47+D48+D49+D50+D51+D52</f>
        <v>13181905792.08</v>
      </c>
      <c r="E45" s="5">
        <f>E46+E47+E48+E49+E50+E51+E52</f>
        <v>13060630505.189999</v>
      </c>
      <c r="F45" s="6">
        <f t="shared" si="0"/>
        <v>99.079986696894267</v>
      </c>
      <c r="G45" s="6">
        <f t="shared" si="1"/>
        <v>106.38743649881053</v>
      </c>
      <c r="H45" s="9"/>
    </row>
    <row r="46" spans="1:8" ht="171.6" x14ac:dyDescent="0.3">
      <c r="A46" s="9" t="s">
        <v>106</v>
      </c>
      <c r="B46" s="12" t="s">
        <v>5</v>
      </c>
      <c r="C46" s="13">
        <v>3588038845.4499998</v>
      </c>
      <c r="D46" s="13">
        <v>3898607618.02</v>
      </c>
      <c r="E46" s="13">
        <v>3835755516.7800002</v>
      </c>
      <c r="F46" s="7">
        <f t="shared" si="0"/>
        <v>98.387832082677747</v>
      </c>
      <c r="G46" s="7">
        <f t="shared" si="1"/>
        <v>106.90395734271748</v>
      </c>
      <c r="H46" s="9" t="s">
        <v>182</v>
      </c>
    </row>
    <row r="47" spans="1:8" ht="18" customHeight="1" x14ac:dyDescent="0.3">
      <c r="A47" s="9" t="s">
        <v>83</v>
      </c>
      <c r="B47" s="12" t="s">
        <v>21</v>
      </c>
      <c r="C47" s="13">
        <v>6326618437.6499996</v>
      </c>
      <c r="D47" s="13">
        <v>6640067687.9700003</v>
      </c>
      <c r="E47" s="13">
        <v>6626351814.1099997</v>
      </c>
      <c r="F47" s="7">
        <f t="shared" si="0"/>
        <v>99.793437740328301</v>
      </c>
      <c r="G47" s="7">
        <f t="shared" si="1"/>
        <v>104.73765534327583</v>
      </c>
      <c r="H47" s="18"/>
    </row>
    <row r="48" spans="1:8" ht="46.8" x14ac:dyDescent="0.3">
      <c r="A48" s="9" t="s">
        <v>151</v>
      </c>
      <c r="B48" s="12" t="s">
        <v>36</v>
      </c>
      <c r="C48" s="13">
        <v>259709345.33000001</v>
      </c>
      <c r="D48" s="13">
        <v>389504641.14999998</v>
      </c>
      <c r="E48" s="13">
        <v>349791518.32999998</v>
      </c>
      <c r="F48" s="7">
        <f t="shared" si="0"/>
        <v>89.804197787541568</v>
      </c>
      <c r="G48" s="7">
        <f t="shared" si="1"/>
        <v>134.68576492137277</v>
      </c>
      <c r="H48" s="27" t="s">
        <v>183</v>
      </c>
    </row>
    <row r="49" spans="1:8" ht="67.5" customHeight="1" x14ac:dyDescent="0.3">
      <c r="A49" s="9" t="s">
        <v>19</v>
      </c>
      <c r="B49" s="12" t="s">
        <v>53</v>
      </c>
      <c r="C49" s="13">
        <v>1511026724.0699999</v>
      </c>
      <c r="D49" s="13">
        <v>1622142215.3199999</v>
      </c>
      <c r="E49" s="13">
        <v>1622069335.3199999</v>
      </c>
      <c r="F49" s="7">
        <f t="shared" si="0"/>
        <v>99.995507175677218</v>
      </c>
      <c r="G49" s="7">
        <f t="shared" si="1"/>
        <v>107.34881848753164</v>
      </c>
      <c r="H49" s="22" t="s">
        <v>165</v>
      </c>
    </row>
    <row r="50" spans="1:8" ht="46.8" x14ac:dyDescent="0.3">
      <c r="A50" s="9" t="s">
        <v>43</v>
      </c>
      <c r="B50" s="12" t="s">
        <v>70</v>
      </c>
      <c r="C50" s="13">
        <v>33838179.020000003</v>
      </c>
      <c r="D50" s="13">
        <v>50763330.82</v>
      </c>
      <c r="E50" s="13">
        <v>50163144</v>
      </c>
      <c r="F50" s="7">
        <f t="shared" si="0"/>
        <v>98.817676440247425</v>
      </c>
      <c r="G50" s="7">
        <f t="shared" si="1"/>
        <v>148.24421837342709</v>
      </c>
      <c r="H50" s="27" t="s">
        <v>183</v>
      </c>
    </row>
    <row r="51" spans="1:8" ht="18" customHeight="1" x14ac:dyDescent="0.3">
      <c r="A51" s="9" t="s">
        <v>171</v>
      </c>
      <c r="B51" s="12" t="s">
        <v>100</v>
      </c>
      <c r="C51" s="13">
        <v>305079169</v>
      </c>
      <c r="D51" s="13">
        <v>317765676.27999997</v>
      </c>
      <c r="E51" s="13">
        <v>315212652.05000001</v>
      </c>
      <c r="F51" s="7">
        <f t="shared" si="0"/>
        <v>99.196570170860639</v>
      </c>
      <c r="G51" s="7">
        <f t="shared" si="1"/>
        <v>103.32159127193637</v>
      </c>
      <c r="H51" s="18"/>
    </row>
    <row r="52" spans="1:8" ht="15.6" x14ac:dyDescent="0.3">
      <c r="A52" s="9" t="s">
        <v>39</v>
      </c>
      <c r="B52" s="12" t="s">
        <v>138</v>
      </c>
      <c r="C52" s="13">
        <v>252167552</v>
      </c>
      <c r="D52" s="13">
        <v>263054622.52000001</v>
      </c>
      <c r="E52" s="13">
        <v>261286524.59999999</v>
      </c>
      <c r="F52" s="7">
        <f t="shared" si="0"/>
        <v>99.327859019141329</v>
      </c>
      <c r="G52" s="7">
        <f t="shared" si="1"/>
        <v>103.6162355258142</v>
      </c>
      <c r="H52" s="18"/>
    </row>
    <row r="53" spans="1:8" ht="19.5" customHeight="1" x14ac:dyDescent="0.3">
      <c r="A53" s="10" t="s">
        <v>34</v>
      </c>
      <c r="B53" s="11" t="s">
        <v>110</v>
      </c>
      <c r="C53" s="5">
        <f>C54+C55</f>
        <v>797505362</v>
      </c>
      <c r="D53" s="5">
        <f>D54+D55</f>
        <v>968041725.21999991</v>
      </c>
      <c r="E53" s="5">
        <f>E54+E55</f>
        <v>963547563.80999994</v>
      </c>
      <c r="F53" s="6">
        <f t="shared" si="0"/>
        <v>99.535747138484282</v>
      </c>
      <c r="G53" s="6">
        <f t="shared" si="1"/>
        <v>120.82019880011789</v>
      </c>
      <c r="H53" s="9"/>
    </row>
    <row r="54" spans="1:8" ht="156" x14ac:dyDescent="0.3">
      <c r="A54" s="9" t="s">
        <v>72</v>
      </c>
      <c r="B54" s="12" t="s">
        <v>127</v>
      </c>
      <c r="C54" s="13">
        <v>764201148</v>
      </c>
      <c r="D54" s="13">
        <v>928303129.55999994</v>
      </c>
      <c r="E54" s="13">
        <v>923962181.00999999</v>
      </c>
      <c r="F54" s="7">
        <f t="shared" si="0"/>
        <v>99.532378119628078</v>
      </c>
      <c r="G54" s="7">
        <f t="shared" si="1"/>
        <v>120.90562588503204</v>
      </c>
      <c r="H54" s="25" t="s">
        <v>184</v>
      </c>
    </row>
    <row r="55" spans="1:8" ht="46.8" x14ac:dyDescent="0.3">
      <c r="A55" s="9" t="s">
        <v>60</v>
      </c>
      <c r="B55" s="12" t="s">
        <v>26</v>
      </c>
      <c r="C55" s="13">
        <v>33304214</v>
      </c>
      <c r="D55" s="13">
        <v>39738595.659999996</v>
      </c>
      <c r="E55" s="13">
        <v>39585382.799999997</v>
      </c>
      <c r="F55" s="7">
        <f t="shared" si="0"/>
        <v>99.614448227333256</v>
      </c>
      <c r="G55" s="7">
        <f t="shared" si="1"/>
        <v>118.85998210316569</v>
      </c>
      <c r="H55" s="25" t="s">
        <v>185</v>
      </c>
    </row>
    <row r="56" spans="1:8" ht="15.6" x14ac:dyDescent="0.3">
      <c r="A56" s="10" t="s">
        <v>58</v>
      </c>
      <c r="B56" s="11" t="s">
        <v>79</v>
      </c>
      <c r="C56" s="5">
        <f>C57+C58+C59+C60+C61+C62</f>
        <v>4988879434.8200006</v>
      </c>
      <c r="D56" s="5">
        <f>D57+D58+D59+D60+D61+D62</f>
        <v>5685867325.4799995</v>
      </c>
      <c r="E56" s="5">
        <f>E57+E58+E59+E60+E61+E62</f>
        <v>5540920737.4899998</v>
      </c>
      <c r="F56" s="6">
        <f t="shared" si="0"/>
        <v>97.450756767741439</v>
      </c>
      <c r="G56" s="6">
        <f t="shared" si="1"/>
        <v>111.06543683571533</v>
      </c>
      <c r="H56" s="9"/>
    </row>
    <row r="57" spans="1:8" s="2" customFormat="1" ht="62.4" x14ac:dyDescent="0.3">
      <c r="A57" s="9" t="s">
        <v>47</v>
      </c>
      <c r="B57" s="12" t="s">
        <v>102</v>
      </c>
      <c r="C57" s="13">
        <v>2687864408.3800001</v>
      </c>
      <c r="D57" s="13">
        <v>3002044410.9499998</v>
      </c>
      <c r="E57" s="13">
        <v>2908940876.5599999</v>
      </c>
      <c r="F57" s="7">
        <f t="shared" si="0"/>
        <v>96.898662323235342</v>
      </c>
      <c r="G57" s="7">
        <f t="shared" si="1"/>
        <v>108.22498588436031</v>
      </c>
      <c r="H57" s="22" t="s">
        <v>165</v>
      </c>
    </row>
    <row r="58" spans="1:8" s="8" customFormat="1" ht="109.2" x14ac:dyDescent="0.3">
      <c r="A58" s="9" t="s">
        <v>88</v>
      </c>
      <c r="B58" s="12" t="s">
        <v>115</v>
      </c>
      <c r="C58" s="13">
        <v>1501506355.4200001</v>
      </c>
      <c r="D58" s="13">
        <v>1834000539.8399999</v>
      </c>
      <c r="E58" s="13">
        <v>1784221360.26</v>
      </c>
      <c r="F58" s="7">
        <f t="shared" si="0"/>
        <v>97.285759818568934</v>
      </c>
      <c r="G58" s="7">
        <f t="shared" si="1"/>
        <v>118.82875845443353</v>
      </c>
      <c r="H58" s="9" t="s">
        <v>186</v>
      </c>
    </row>
    <row r="59" spans="1:8" ht="62.4" x14ac:dyDescent="0.3">
      <c r="A59" s="9" t="s">
        <v>93</v>
      </c>
      <c r="B59" s="12" t="s">
        <v>0</v>
      </c>
      <c r="C59" s="13">
        <v>78343491.030000001</v>
      </c>
      <c r="D59" s="13">
        <v>88267459.790000007</v>
      </c>
      <c r="E59" s="13">
        <v>88267459.790000007</v>
      </c>
      <c r="F59" s="7">
        <f t="shared" si="0"/>
        <v>100</v>
      </c>
      <c r="G59" s="7">
        <f t="shared" si="1"/>
        <v>112.6672536920774</v>
      </c>
      <c r="H59" s="22" t="s">
        <v>165</v>
      </c>
    </row>
    <row r="60" spans="1:8" ht="62.4" x14ac:dyDescent="0.3">
      <c r="A60" s="9" t="s">
        <v>122</v>
      </c>
      <c r="B60" s="12" t="s">
        <v>14</v>
      </c>
      <c r="C60" s="13">
        <v>91680793.569999993</v>
      </c>
      <c r="D60" s="13">
        <v>98169202.530000001</v>
      </c>
      <c r="E60" s="13">
        <v>98169202.530000001</v>
      </c>
      <c r="F60" s="7">
        <f t="shared" si="0"/>
        <v>100</v>
      </c>
      <c r="G60" s="7">
        <f t="shared" si="1"/>
        <v>107.07717364493141</v>
      </c>
      <c r="H60" s="22" t="s">
        <v>165</v>
      </c>
    </row>
    <row r="61" spans="1:8" ht="67.5" customHeight="1" x14ac:dyDescent="0.3">
      <c r="A61" s="9" t="s">
        <v>4</v>
      </c>
      <c r="B61" s="12" t="s">
        <v>31</v>
      </c>
      <c r="C61" s="13">
        <v>134311370</v>
      </c>
      <c r="D61" s="13">
        <v>146269387.28999999</v>
      </c>
      <c r="E61" s="13">
        <v>146269387.28999999</v>
      </c>
      <c r="F61" s="7">
        <f t="shared" si="0"/>
        <v>100</v>
      </c>
      <c r="G61" s="7">
        <f t="shared" si="1"/>
        <v>108.90320550672664</v>
      </c>
      <c r="H61" s="22" t="s">
        <v>165</v>
      </c>
    </row>
    <row r="62" spans="1:8" ht="15.6" x14ac:dyDescent="0.3">
      <c r="A62" s="9" t="s">
        <v>46</v>
      </c>
      <c r="B62" s="12" t="s">
        <v>76</v>
      </c>
      <c r="C62" s="13">
        <v>495173016.42000002</v>
      </c>
      <c r="D62" s="13">
        <v>517116325.07999998</v>
      </c>
      <c r="E62" s="13">
        <v>515052451.06</v>
      </c>
      <c r="F62" s="7">
        <f t="shared" si="0"/>
        <v>99.60088786218833</v>
      </c>
      <c r="G62" s="7">
        <f t="shared" si="1"/>
        <v>104.01464417098578</v>
      </c>
      <c r="H62" s="18"/>
    </row>
    <row r="63" spans="1:8" ht="19.5" customHeight="1" x14ac:dyDescent="0.3">
      <c r="A63" s="10" t="s">
        <v>61</v>
      </c>
      <c r="B63" s="11" t="s">
        <v>13</v>
      </c>
      <c r="C63" s="5">
        <f>C64+C65+C66+C67+C68</f>
        <v>15620512563.040001</v>
      </c>
      <c r="D63" s="5">
        <f>D64+D65+D66+D67+D68</f>
        <v>15494420252.43</v>
      </c>
      <c r="E63" s="5">
        <f>E64+E65+E66+E67+E68</f>
        <v>14901172293.380001</v>
      </c>
      <c r="F63" s="6">
        <f t="shared" si="0"/>
        <v>96.171215512520007</v>
      </c>
      <c r="G63" s="6">
        <f t="shared" si="1"/>
        <v>95.39489970795168</v>
      </c>
      <c r="H63" s="9"/>
    </row>
    <row r="64" spans="1:8" s="1" customFormat="1" ht="18" customHeight="1" x14ac:dyDescent="0.3">
      <c r="A64" s="9" t="s">
        <v>113</v>
      </c>
      <c r="B64" s="12" t="s">
        <v>24</v>
      </c>
      <c r="C64" s="13">
        <v>138612089.75</v>
      </c>
      <c r="D64" s="13">
        <v>144095850.75</v>
      </c>
      <c r="E64" s="13">
        <v>143590731.24000001</v>
      </c>
      <c r="F64" s="7">
        <f t="shared" si="0"/>
        <v>99.649455895245481</v>
      </c>
      <c r="G64" s="7">
        <f t="shared" si="1"/>
        <v>103.59178012464818</v>
      </c>
      <c r="H64" s="18"/>
    </row>
    <row r="65" spans="1:8" s="8" customFormat="1" ht="15.6" x14ac:dyDescent="0.3">
      <c r="A65" s="9" t="s">
        <v>129</v>
      </c>
      <c r="B65" s="12" t="s">
        <v>44</v>
      </c>
      <c r="C65" s="13">
        <v>1464444944.45</v>
      </c>
      <c r="D65" s="13">
        <v>1536089089.95</v>
      </c>
      <c r="E65" s="13">
        <v>1533834073.2</v>
      </c>
      <c r="F65" s="7">
        <f t="shared" si="0"/>
        <v>99.853197528401594</v>
      </c>
      <c r="G65" s="7">
        <f t="shared" si="1"/>
        <v>104.73825451840801</v>
      </c>
      <c r="H65" s="18"/>
    </row>
    <row r="66" spans="1:8" ht="101.25" customHeight="1" x14ac:dyDescent="0.3">
      <c r="A66" s="9" t="s">
        <v>68</v>
      </c>
      <c r="B66" s="12" t="s">
        <v>62</v>
      </c>
      <c r="C66" s="13">
        <v>11954361873.84</v>
      </c>
      <c r="D66" s="13">
        <v>11395357842.07</v>
      </c>
      <c r="E66" s="13">
        <v>11137473756.190001</v>
      </c>
      <c r="F66" s="7">
        <f t="shared" si="0"/>
        <v>97.736937361212753</v>
      </c>
      <c r="G66" s="7">
        <f t="shared" si="1"/>
        <v>93.166610428302207</v>
      </c>
      <c r="H66" s="19" t="s">
        <v>166</v>
      </c>
    </row>
    <row r="67" spans="1:8" ht="15.6" x14ac:dyDescent="0.3">
      <c r="A67" s="9" t="s">
        <v>82</v>
      </c>
      <c r="B67" s="12" t="s">
        <v>75</v>
      </c>
      <c r="C67" s="13">
        <v>1759804836</v>
      </c>
      <c r="D67" s="13">
        <v>2056628512.3499999</v>
      </c>
      <c r="E67" s="13">
        <v>1758572339.04</v>
      </c>
      <c r="F67" s="7">
        <f t="shared" si="0"/>
        <v>85.507534709346857</v>
      </c>
      <c r="G67" s="7">
        <f t="shared" si="1"/>
        <v>99.929963997439543</v>
      </c>
      <c r="H67" s="18"/>
    </row>
    <row r="68" spans="1:8" ht="62.4" x14ac:dyDescent="0.3">
      <c r="A68" s="9" t="s">
        <v>118</v>
      </c>
      <c r="B68" s="12" t="s">
        <v>107</v>
      </c>
      <c r="C68" s="13">
        <v>303288819</v>
      </c>
      <c r="D68" s="13">
        <v>362248957.31</v>
      </c>
      <c r="E68" s="13">
        <v>327701393.70999998</v>
      </c>
      <c r="F68" s="7">
        <f t="shared" si="0"/>
        <v>90.463032976949208</v>
      </c>
      <c r="G68" s="7">
        <f t="shared" si="1"/>
        <v>108.04928278941928</v>
      </c>
      <c r="H68" s="9" t="s">
        <v>167</v>
      </c>
    </row>
    <row r="69" spans="1:8" ht="19.5" customHeight="1" x14ac:dyDescent="0.3">
      <c r="A69" s="10" t="s">
        <v>42</v>
      </c>
      <c r="B69" s="11" t="s">
        <v>135</v>
      </c>
      <c r="C69" s="5">
        <f>C70+C71+C72+C73</f>
        <v>1412165231.53</v>
      </c>
      <c r="D69" s="5">
        <f>D70+D71+D72+D73</f>
        <v>1887644869.3599999</v>
      </c>
      <c r="E69" s="5">
        <f>E70+E71+E72+E73</f>
        <v>1446801877.79</v>
      </c>
      <c r="F69" s="6">
        <f t="shared" si="0"/>
        <v>76.645872392328414</v>
      </c>
      <c r="G69" s="6">
        <f t="shared" si="1"/>
        <v>102.45273325575883</v>
      </c>
      <c r="H69" s="9"/>
    </row>
    <row r="70" spans="1:8" s="1" customFormat="1" ht="46.8" x14ac:dyDescent="0.3">
      <c r="A70" s="9" t="s">
        <v>40</v>
      </c>
      <c r="B70" s="12" t="s">
        <v>1</v>
      </c>
      <c r="C70" s="13">
        <v>330202920.17000002</v>
      </c>
      <c r="D70" s="13">
        <v>645308951.50999999</v>
      </c>
      <c r="E70" s="13">
        <v>486639986.25999999</v>
      </c>
      <c r="F70" s="7">
        <f t="shared" si="0"/>
        <v>75.411937975024173</v>
      </c>
      <c r="G70" s="7">
        <f t="shared" si="1"/>
        <v>147.3760395606013</v>
      </c>
      <c r="H70" s="9" t="s">
        <v>187</v>
      </c>
    </row>
    <row r="71" spans="1:8" s="8" customFormat="1" ht="156" x14ac:dyDescent="0.3">
      <c r="A71" s="9" t="s">
        <v>116</v>
      </c>
      <c r="B71" s="12" t="s">
        <v>15</v>
      </c>
      <c r="C71" s="13">
        <v>926618314.36000001</v>
      </c>
      <c r="D71" s="13">
        <v>1082454415.3599999</v>
      </c>
      <c r="E71" s="13">
        <v>800327389.29999995</v>
      </c>
      <c r="F71" s="7">
        <f t="shared" si="0"/>
        <v>73.936359623405394</v>
      </c>
      <c r="G71" s="7">
        <f t="shared" si="1"/>
        <v>86.370771751125261</v>
      </c>
      <c r="H71" s="9" t="s">
        <v>192</v>
      </c>
    </row>
    <row r="72" spans="1:8" ht="15.6" x14ac:dyDescent="0.3">
      <c r="A72" s="9" t="s">
        <v>33</v>
      </c>
      <c r="B72" s="12" t="s">
        <v>28</v>
      </c>
      <c r="C72" s="13">
        <v>145056509</v>
      </c>
      <c r="D72" s="13">
        <v>147779806</v>
      </c>
      <c r="E72" s="13">
        <v>147779806</v>
      </c>
      <c r="F72" s="7">
        <f t="shared" si="0"/>
        <v>100</v>
      </c>
      <c r="G72" s="7">
        <f t="shared" si="1"/>
        <v>101.87740420528112</v>
      </c>
      <c r="H72" s="18"/>
    </row>
    <row r="73" spans="1:8" ht="62.4" x14ac:dyDescent="0.3">
      <c r="A73" s="9" t="s">
        <v>146</v>
      </c>
      <c r="B73" s="12" t="s">
        <v>65</v>
      </c>
      <c r="C73" s="13">
        <v>10287488</v>
      </c>
      <c r="D73" s="13">
        <v>12101696.49</v>
      </c>
      <c r="E73" s="13">
        <v>12054696.23</v>
      </c>
      <c r="F73" s="7">
        <f t="shared" si="0"/>
        <v>99.611622551938581</v>
      </c>
      <c r="G73" s="7">
        <f t="shared" ref="G73:G84" si="2">E73/C73*100</f>
        <v>117.17822883487203</v>
      </c>
      <c r="H73" s="22" t="s">
        <v>165</v>
      </c>
    </row>
    <row r="74" spans="1:8" ht="19.5" customHeight="1" x14ac:dyDescent="0.3">
      <c r="A74" s="10" t="s">
        <v>103</v>
      </c>
      <c r="B74" s="11" t="s">
        <v>108</v>
      </c>
      <c r="C74" s="5">
        <f>C75+C76+C77</f>
        <v>124234613</v>
      </c>
      <c r="D74" s="5">
        <f>D75+D76+D77</f>
        <v>148215460.89000002</v>
      </c>
      <c r="E74" s="5">
        <f>E75+E76+E77</f>
        <v>148080420.84</v>
      </c>
      <c r="F74" s="6">
        <f t="shared" ref="F74:F84" si="3">E74/D74*100</f>
        <v>99.908889363370648</v>
      </c>
      <c r="G74" s="6">
        <f t="shared" si="2"/>
        <v>119.19417404230173</v>
      </c>
      <c r="H74" s="9"/>
    </row>
    <row r="75" spans="1:8" s="1" customFormat="1" ht="15.6" x14ac:dyDescent="0.3">
      <c r="A75" s="9" t="s">
        <v>125</v>
      </c>
      <c r="B75" s="12" t="s">
        <v>121</v>
      </c>
      <c r="C75" s="13">
        <v>29635961</v>
      </c>
      <c r="D75" s="13">
        <v>30415961</v>
      </c>
      <c r="E75" s="13">
        <v>30415961</v>
      </c>
      <c r="F75" s="7">
        <f t="shared" si="3"/>
        <v>100</v>
      </c>
      <c r="G75" s="7">
        <f t="shared" si="2"/>
        <v>102.63193759770435</v>
      </c>
      <c r="H75" s="18"/>
    </row>
    <row r="76" spans="1:8" s="8" customFormat="1" ht="62.4" x14ac:dyDescent="0.3">
      <c r="A76" s="9" t="s">
        <v>145</v>
      </c>
      <c r="B76" s="12" t="s">
        <v>139</v>
      </c>
      <c r="C76" s="13">
        <v>62537579</v>
      </c>
      <c r="D76" s="13">
        <v>79702240.400000006</v>
      </c>
      <c r="E76" s="13">
        <v>79702240.400000006</v>
      </c>
      <c r="F76" s="7">
        <f t="shared" si="3"/>
        <v>100</v>
      </c>
      <c r="G76" s="7">
        <f t="shared" si="2"/>
        <v>127.44695537382414</v>
      </c>
      <c r="H76" s="22" t="s">
        <v>165</v>
      </c>
    </row>
    <row r="77" spans="1:8" ht="62.4" x14ac:dyDescent="0.3">
      <c r="A77" s="9" t="s">
        <v>90</v>
      </c>
      <c r="B77" s="12" t="s">
        <v>20</v>
      </c>
      <c r="C77" s="13">
        <v>32061073</v>
      </c>
      <c r="D77" s="13">
        <v>38097259.490000002</v>
      </c>
      <c r="E77" s="13">
        <v>37962219.439999998</v>
      </c>
      <c r="F77" s="7">
        <f t="shared" si="3"/>
        <v>99.645538677039355</v>
      </c>
      <c r="G77" s="7">
        <f t="shared" si="2"/>
        <v>118.40595428605897</v>
      </c>
      <c r="H77" s="22" t="s">
        <v>165</v>
      </c>
    </row>
    <row r="78" spans="1:8" ht="31.2" x14ac:dyDescent="0.3">
      <c r="A78" s="10" t="s">
        <v>7</v>
      </c>
      <c r="B78" s="11" t="s">
        <v>74</v>
      </c>
      <c r="C78" s="5">
        <f>C79</f>
        <v>242242770.84</v>
      </c>
      <c r="D78" s="5">
        <f>D79</f>
        <v>72242770.840000004</v>
      </c>
      <c r="E78" s="5">
        <f>E79</f>
        <v>55599048.359999999</v>
      </c>
      <c r="F78" s="6">
        <f t="shared" si="3"/>
        <v>76.961400723593826</v>
      </c>
      <c r="G78" s="6">
        <f t="shared" si="2"/>
        <v>22.951788475340244</v>
      </c>
      <c r="H78" s="9"/>
    </row>
    <row r="79" spans="1:8" s="1" customFormat="1" ht="93.6" x14ac:dyDescent="0.3">
      <c r="A79" s="9" t="s">
        <v>32</v>
      </c>
      <c r="B79" s="12" t="s">
        <v>94</v>
      </c>
      <c r="C79" s="13">
        <v>242242770.84</v>
      </c>
      <c r="D79" s="13">
        <v>72242770.840000004</v>
      </c>
      <c r="E79" s="13">
        <v>55599048.359999999</v>
      </c>
      <c r="F79" s="7">
        <f t="shared" si="3"/>
        <v>76.961400723593826</v>
      </c>
      <c r="G79" s="7">
        <f t="shared" si="2"/>
        <v>22.951788475340244</v>
      </c>
      <c r="H79" s="24" t="s">
        <v>188</v>
      </c>
    </row>
    <row r="80" spans="1:8" s="8" customFormat="1" ht="46.8" x14ac:dyDescent="0.3">
      <c r="A80" s="10" t="s">
        <v>152</v>
      </c>
      <c r="B80" s="11" t="s">
        <v>52</v>
      </c>
      <c r="C80" s="5">
        <f>C81+C82+C83</f>
        <v>3060100000</v>
      </c>
      <c r="D80" s="5">
        <f>D81+D82+D83</f>
        <v>3757282015.8299999</v>
      </c>
      <c r="E80" s="5">
        <f>E81+E82+E83</f>
        <v>3745619680.77</v>
      </c>
      <c r="F80" s="6">
        <f t="shared" si="3"/>
        <v>99.689607141256246</v>
      </c>
      <c r="G80" s="6">
        <f t="shared" si="2"/>
        <v>122.40187185941636</v>
      </c>
      <c r="H80" s="9"/>
    </row>
    <row r="81" spans="1:8" s="1" customFormat="1" ht="46.8" x14ac:dyDescent="0.3">
      <c r="A81" s="9" t="s">
        <v>123</v>
      </c>
      <c r="B81" s="12" t="s">
        <v>64</v>
      </c>
      <c r="C81" s="13">
        <v>2210000000</v>
      </c>
      <c r="D81" s="13">
        <v>2185494500</v>
      </c>
      <c r="E81" s="13">
        <v>2185494500</v>
      </c>
      <c r="F81" s="7">
        <f t="shared" si="3"/>
        <v>100</v>
      </c>
      <c r="G81" s="7">
        <f t="shared" si="2"/>
        <v>98.891153846153841</v>
      </c>
      <c r="H81" s="18"/>
    </row>
    <row r="82" spans="1:8" s="8" customFormat="1" ht="100.2" customHeight="1" x14ac:dyDescent="0.3">
      <c r="A82" s="9" t="s">
        <v>92</v>
      </c>
      <c r="B82" s="12" t="s">
        <v>78</v>
      </c>
      <c r="C82" s="13">
        <v>760100000</v>
      </c>
      <c r="D82" s="13">
        <v>1255948453</v>
      </c>
      <c r="E82" s="13">
        <v>1251575953</v>
      </c>
      <c r="F82" s="7">
        <f t="shared" si="3"/>
        <v>99.651856731097865</v>
      </c>
      <c r="G82" s="7">
        <f t="shared" si="2"/>
        <v>164.65938073937642</v>
      </c>
      <c r="H82" s="24" t="s">
        <v>189</v>
      </c>
    </row>
    <row r="83" spans="1:8" ht="93.6" x14ac:dyDescent="0.3">
      <c r="A83" s="9" t="s">
        <v>86</v>
      </c>
      <c r="B83" s="12" t="s">
        <v>99</v>
      </c>
      <c r="C83" s="13">
        <v>90000000</v>
      </c>
      <c r="D83" s="13">
        <v>315839062.82999998</v>
      </c>
      <c r="E83" s="13">
        <v>308549227.76999998</v>
      </c>
      <c r="F83" s="7">
        <f t="shared" si="3"/>
        <v>97.69191467493566</v>
      </c>
      <c r="G83" s="7">
        <f t="shared" si="2"/>
        <v>342.83247529999994</v>
      </c>
      <c r="H83" s="9" t="s">
        <v>190</v>
      </c>
    </row>
    <row r="84" spans="1:8" s="1" customFormat="1" ht="21.75" customHeight="1" x14ac:dyDescent="0.3">
      <c r="A84" s="28" t="s">
        <v>149</v>
      </c>
      <c r="B84" s="29"/>
      <c r="C84" s="16">
        <f>C7+C16+C19+C24+C35+C40+C45+C53+C56+C63+C69+C74+C78+C80</f>
        <v>54015853320.249992</v>
      </c>
      <c r="D84" s="16">
        <f>D7+D16+D19+D24+D35+D40+D45+D53+D56+D63+D69+D74+D78+D80</f>
        <v>66835264275.400002</v>
      </c>
      <c r="E84" s="16">
        <f>E7+E16+E19+E24+E35+E40+E45+E53+E56+E63+E69+E74+E78+E80</f>
        <v>64549972131.319992</v>
      </c>
      <c r="F84" s="17">
        <f t="shared" si="3"/>
        <v>96.58070904805092</v>
      </c>
      <c r="G84" s="17">
        <f t="shared" si="2"/>
        <v>119.50190205941051</v>
      </c>
      <c r="H84" s="9"/>
    </row>
  </sheetData>
  <mergeCells count="13">
    <mergeCell ref="A1:E1"/>
    <mergeCell ref="D3:E3"/>
    <mergeCell ref="F4:F6"/>
    <mergeCell ref="D4:D6"/>
    <mergeCell ref="E4:E6"/>
    <mergeCell ref="C4:C6"/>
    <mergeCell ref="A84:B84"/>
    <mergeCell ref="A4:A6"/>
    <mergeCell ref="B4:B6"/>
    <mergeCell ref="H4:H6"/>
    <mergeCell ref="A2:H2"/>
    <mergeCell ref="F3:H3"/>
    <mergeCell ref="G4:G6"/>
  </mergeCells>
  <pageMargins left="0.34" right="0.38" top="0.55118110236220474" bottom="0.39370078740157483" header="0.31496062992125984" footer="0.31496062992125984"/>
  <pageSetup paperSize="9" scale="72" fitToHeight="0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2020-04-27T06:57:42Z</cp:lastPrinted>
  <dcterms:created xsi:type="dcterms:W3CDTF">2017-05-03T15:49:45Z</dcterms:created>
  <dcterms:modified xsi:type="dcterms:W3CDTF">2020-04-27T13:11:23Z</dcterms:modified>
</cp:coreProperties>
</file>